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rhome\Desktop\"/>
    </mc:Choice>
  </mc:AlternateContent>
  <xr:revisionPtr revIDLastSave="0" documentId="13_ncr:1_{AE3EA3E3-525A-45C1-8B3D-BD08B1CBEFD8}" xr6:coauthVersionLast="47" xr6:coauthVersionMax="47" xr10:uidLastSave="{00000000-0000-0000-0000-000000000000}"/>
  <bookViews>
    <workbookView xWindow="-120" yWindow="-120" windowWidth="29040" windowHeight="15840" activeTab="1" xr2:uid="{35097694-246D-4E37-BEBA-15657916DFED}"/>
  </bookViews>
  <sheets>
    <sheet name="案例1" sheetId="2" r:id="rId1"/>
    <sheet name="案例2" sheetId="3" r:id="rId2"/>
    <sheet name="案例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3" l="1"/>
  <c r="E5" i="3"/>
  <c r="E6" i="3"/>
  <c r="E7" i="3"/>
  <c r="E8" i="3"/>
  <c r="E9" i="3"/>
  <c r="E10" i="3"/>
  <c r="E11" i="3"/>
  <c r="E12" i="3"/>
  <c r="E13" i="3"/>
  <c r="E14" i="3"/>
  <c r="E15" i="3"/>
  <c r="E4" i="3"/>
  <c r="D15" i="3"/>
  <c r="D14" i="3"/>
  <c r="D6" i="3"/>
  <c r="F20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" i="2"/>
  <c r="D22" i="1"/>
  <c r="F22" i="1"/>
  <c r="E22" i="1"/>
  <c r="F21" i="1"/>
  <c r="E20" i="1"/>
  <c r="E19" i="1"/>
  <c r="F19" i="1"/>
  <c r="D19" i="1"/>
  <c r="F11" i="1"/>
  <c r="F12" i="1"/>
  <c r="F13" i="1"/>
  <c r="F14" i="1"/>
  <c r="F15" i="1"/>
  <c r="F16" i="1"/>
  <c r="F17" i="1"/>
  <c r="F18" i="1"/>
  <c r="F10" i="1"/>
  <c r="D11" i="1"/>
  <c r="D12" i="1"/>
  <c r="D13" i="1"/>
  <c r="D14" i="1"/>
  <c r="D15" i="1"/>
  <c r="D16" i="1"/>
  <c r="D17" i="1"/>
  <c r="D18" i="1"/>
  <c r="D10" i="1"/>
  <c r="E7" i="1"/>
  <c r="D4" i="1"/>
  <c r="F4" i="1" s="1"/>
  <c r="D5" i="1"/>
  <c r="F5" i="1" s="1"/>
  <c r="D6" i="1"/>
  <c r="F6" i="1" s="1"/>
  <c r="D3" i="1"/>
  <c r="F3" i="1" s="1"/>
  <c r="F7" i="1" l="1"/>
  <c r="D7" i="1"/>
</calcChain>
</file>

<file path=xl/sharedStrings.xml><?xml version="1.0" encoding="utf-8"?>
<sst xmlns="http://schemas.openxmlformats.org/spreadsheetml/2006/main" count="138" uniqueCount="112">
  <si>
    <t>人事費</t>
  </si>
  <si>
    <t>經費項目</t>
  </si>
  <si>
    <t>單價</t>
  </si>
  <si>
    <t>數量</t>
  </si>
  <si>
    <t>總價</t>
  </si>
  <si>
    <t>申請補助</t>
  </si>
  <si>
    <t>自籌</t>
  </si>
  <si>
    <t>計算方式及說明</t>
  </si>
  <si>
    <t>專業人力</t>
  </si>
  <si>
    <r>
      <t>本案聘請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標楷體"/>
        <family val="4"/>
        <charset val="136"/>
      </rPr>
      <t>名專職人力</t>
    </r>
  </si>
  <si>
    <t>專案勞健保</t>
  </si>
  <si>
    <r>
      <t>2</t>
    </r>
    <r>
      <rPr>
        <sz val="11"/>
        <color rgb="FF000000"/>
        <rFont val="標楷體"/>
        <family val="4"/>
        <charset val="136"/>
      </rPr>
      <t>名專職人力之勞健保費用</t>
    </r>
  </si>
  <si>
    <t>計畫主持人費</t>
  </si>
  <si>
    <r>
      <t>計畫主持人每月</t>
    </r>
    <r>
      <rPr>
        <sz val="11"/>
        <color rgb="FF000000"/>
        <rFont val="Times New Roman"/>
        <family val="1"/>
      </rPr>
      <t>8,000</t>
    </r>
    <r>
      <rPr>
        <sz val="11"/>
        <color rgb="FF000000"/>
        <rFont val="標楷體"/>
        <family val="4"/>
        <charset val="136"/>
      </rPr>
      <t>元</t>
    </r>
  </si>
  <si>
    <t>二代健保</t>
  </si>
  <si>
    <r>
      <t>(</t>
    </r>
    <r>
      <rPr>
        <sz val="11"/>
        <color rgb="FF000000"/>
        <rFont val="標楷體"/>
        <family val="4"/>
        <charset val="136"/>
      </rPr>
      <t>講師費</t>
    </r>
    <r>
      <rPr>
        <sz val="11"/>
        <color rgb="FF000000"/>
        <rFont val="Times New Roman"/>
        <family val="1"/>
      </rPr>
      <t>400,000</t>
    </r>
    <r>
      <rPr>
        <sz val="11"/>
        <color rgb="FF000000"/>
        <rFont val="標楷體"/>
        <family val="4"/>
        <charset val="136"/>
      </rPr>
      <t>元</t>
    </r>
    <r>
      <rPr>
        <sz val="11"/>
        <color rgb="FF000000"/>
        <rFont val="Times New Roman"/>
        <family val="1"/>
      </rPr>
      <t>+480</t>
    </r>
    <r>
      <rPr>
        <sz val="11"/>
        <color rgb="FF000000"/>
        <rFont val="標楷體"/>
        <family val="4"/>
        <charset val="136"/>
      </rPr>
      <t>小時臨時人力</t>
    </r>
    <r>
      <rPr>
        <sz val="11"/>
        <color rgb="FF000000"/>
        <rFont val="Times New Roman"/>
        <family val="1"/>
      </rPr>
      <t>96,000</t>
    </r>
    <r>
      <rPr>
        <sz val="11"/>
        <color rgb="FF000000"/>
        <rFont val="標楷體"/>
        <family val="4"/>
        <charset val="136"/>
      </rPr>
      <t>元</t>
    </r>
    <r>
      <rPr>
        <sz val="11"/>
        <color rgb="FF000000"/>
        <rFont val="Times New Roman"/>
        <family val="1"/>
      </rPr>
      <t>+</t>
    </r>
    <r>
      <rPr>
        <sz val="11"/>
        <color rgb="FF000000"/>
        <rFont val="標楷體"/>
        <family val="4"/>
        <charset val="136"/>
      </rPr>
      <t>計畫主持人費</t>
    </r>
    <r>
      <rPr>
        <sz val="11"/>
        <color rgb="FF000000"/>
        <rFont val="Times New Roman"/>
        <family val="1"/>
      </rPr>
      <t>96,000</t>
    </r>
    <r>
      <rPr>
        <sz val="11"/>
        <color rgb="FF000000"/>
        <rFont val="標楷體"/>
        <family val="4"/>
        <charset val="136"/>
      </rPr>
      <t>元</t>
    </r>
    <r>
      <rPr>
        <sz val="11"/>
        <color rgb="FF000000"/>
        <rFont val="Times New Roman"/>
        <family val="1"/>
      </rPr>
      <t>+</t>
    </r>
    <r>
      <rPr>
        <sz val="11"/>
        <color rgb="FF000000"/>
        <rFont val="標楷體"/>
        <family val="4"/>
        <charset val="136"/>
      </rPr>
      <t>顧問專家費</t>
    </r>
    <r>
      <rPr>
        <sz val="11"/>
        <color rgb="FF000000"/>
        <rFont val="Times New Roman"/>
        <family val="1"/>
      </rPr>
      <t>200,000)*0.0211=16,711</t>
    </r>
    <r>
      <rPr>
        <sz val="11"/>
        <color rgb="FF000000"/>
        <rFont val="標楷體"/>
        <family val="4"/>
        <charset val="136"/>
      </rPr>
      <t>元</t>
    </r>
  </si>
  <si>
    <t>人事費小計</t>
  </si>
  <si>
    <t>業務費</t>
  </si>
  <si>
    <t>臨時人力</t>
  </si>
  <si>
    <r>
      <t>本案聘請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標楷體"/>
        <family val="4"/>
        <charset val="136"/>
      </rPr>
      <t>名臨時人力，協助工作坊、活動辦理。</t>
    </r>
    <r>
      <rPr>
        <sz val="11"/>
        <color rgb="FF000000"/>
        <rFont val="Times New Roman"/>
        <family val="1"/>
      </rPr>
      <t>200</t>
    </r>
    <r>
      <rPr>
        <sz val="11"/>
        <color rgb="FF000000"/>
        <rFont val="標楷體"/>
        <family val="4"/>
        <charset val="136"/>
      </rPr>
      <t>元</t>
    </r>
    <r>
      <rPr>
        <sz val="11"/>
        <color rgb="FF000000"/>
        <rFont val="Times New Roman"/>
        <family val="1"/>
      </rPr>
      <t>*20</t>
    </r>
    <r>
      <rPr>
        <sz val="11"/>
        <color rgb="FF000000"/>
        <rFont val="標楷體"/>
        <family val="4"/>
        <charset val="136"/>
      </rPr>
      <t>小時</t>
    </r>
    <r>
      <rPr>
        <sz val="11"/>
        <color rgb="FF000000"/>
        <rFont val="Times New Roman"/>
        <family val="1"/>
      </rPr>
      <t>*12</t>
    </r>
    <r>
      <rPr>
        <sz val="11"/>
        <color rgb="FF000000"/>
        <rFont val="標楷體"/>
        <family val="4"/>
        <charset val="136"/>
      </rPr>
      <t>月</t>
    </r>
    <r>
      <rPr>
        <sz val="11"/>
        <color rgb="FF000000"/>
        <rFont val="Times New Roman"/>
        <family val="1"/>
      </rPr>
      <t>*2</t>
    </r>
    <r>
      <rPr>
        <sz val="11"/>
        <color rgb="FF000000"/>
        <rFont val="標楷體"/>
        <family val="4"/>
        <charset val="136"/>
      </rPr>
      <t>人</t>
    </r>
    <r>
      <rPr>
        <sz val="11"/>
        <color rgb="FF000000"/>
        <rFont val="Times New Roman"/>
        <family val="1"/>
      </rPr>
      <t>=96,000</t>
    </r>
    <r>
      <rPr>
        <sz val="11"/>
        <color rgb="FF000000"/>
        <rFont val="標楷體"/>
        <family val="4"/>
        <charset val="136"/>
      </rPr>
      <t>元</t>
    </r>
  </si>
  <si>
    <t>活動費</t>
  </si>
  <si>
    <r>
      <t>講師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標楷體"/>
        <family val="4"/>
        <charset val="136"/>
      </rPr>
      <t>出席費</t>
    </r>
  </si>
  <si>
    <t>顧問專家費</t>
  </si>
  <si>
    <r>
      <t>財務素養課程顧問費、親子教育顧問費、防災救護顧問費、課綱設計顧問費、生態監測顧問費、長照教育顧問費、地圖</t>
    </r>
    <r>
      <rPr>
        <sz val="11"/>
        <color rgb="FF000000"/>
        <rFont val="Times New Roman"/>
        <family val="1"/>
      </rPr>
      <t>QGIS</t>
    </r>
    <r>
      <rPr>
        <sz val="11"/>
        <color rgb="FF000000"/>
        <rFont val="標楷體"/>
        <family val="4"/>
        <charset val="136"/>
      </rPr>
      <t>操作顧問費、編撰顧問費等</t>
    </r>
  </si>
  <si>
    <t>資料蒐集費</t>
  </si>
  <si>
    <t>全案相關資料蒐集、各項問卷制定之相關費用</t>
  </si>
  <si>
    <t>棲地修復與維護</t>
  </si>
  <si>
    <t>手冊設計費</t>
  </si>
  <si>
    <t>手冊印刷費</t>
  </si>
  <si>
    <t>雜費</t>
  </si>
  <si>
    <t>各項行政雜支費用、計畫印製費、水電費、差旅、租金、行政文具、其他保險等費用</t>
  </si>
  <si>
    <t>業務費小計</t>
  </si>
  <si>
    <t>申請補助總計</t>
  </si>
  <si>
    <t>自籌款總計</t>
  </si>
  <si>
    <t>總計</t>
  </si>
  <si>
    <t>1.工具購買60,000元
2.器具修繕與保養120,000元
3.怪手油資60,000元
4.除草、養護人力120,000元
5.攝影與紀錄費用40,000元</t>
    <phoneticPr fontId="9" type="noConversion"/>
  </si>
  <si>
    <t>手冊編輯設計費</t>
    <phoneticPr fontId="9" type="noConversion"/>
  </si>
  <si>
    <t>手冊印刷費</t>
    <phoneticPr fontId="9" type="noConversion"/>
  </si>
  <si>
    <t>1.保險費30,000元
2.場租金50,000元
3.器材設備租借費60,000元
4.印刷費80,000元
5.各項視覺設計費150,000元
6.課程材料費50,000元
7.攝影紀錄費60,000元</t>
    <phoneticPr fontId="9" type="noConversion"/>
  </si>
  <si>
    <r>
      <t>1.</t>
    </r>
    <r>
      <rPr>
        <sz val="11"/>
        <color rgb="FF000000"/>
        <rFont val="標楷體"/>
        <family val="4"/>
        <charset val="136"/>
      </rPr>
      <t>依計畫書，預計開設</t>
    </r>
    <r>
      <rPr>
        <sz val="11"/>
        <color rgb="FF000000"/>
        <rFont val="Times New Roman"/>
        <family val="1"/>
      </rPr>
      <t>81</t>
    </r>
    <r>
      <rPr>
        <sz val="11"/>
        <color rgb="FF000000"/>
        <rFont val="標楷體"/>
        <family val="4"/>
        <charset val="136"/>
      </rPr>
      <t>堂課，每堂課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標楷體"/>
        <family val="4"/>
        <charset val="136"/>
      </rPr>
      <t>小時、每小時講師費</t>
    </r>
    <r>
      <rPr>
        <sz val="11"/>
        <color rgb="FF000000"/>
        <rFont val="Times New Roman"/>
        <family val="1"/>
      </rPr>
      <t>2,000</t>
    </r>
    <r>
      <rPr>
        <sz val="11"/>
        <color rgb="FF000000"/>
        <rFont val="標楷體"/>
        <family val="4"/>
        <charset val="136"/>
      </rPr>
      <t>元，共</t>
    </r>
    <r>
      <rPr>
        <sz val="11"/>
        <color rgb="FF000000"/>
        <rFont val="Times New Roman"/>
        <family val="1"/>
      </rPr>
      <t>162</t>
    </r>
    <r>
      <rPr>
        <sz val="11"/>
        <color rgb="FF000000"/>
        <rFont val="標楷體"/>
        <family val="4"/>
        <charset val="136"/>
      </rPr>
      <t>小時，計</t>
    </r>
    <r>
      <rPr>
        <sz val="11"/>
        <color rgb="FF000000"/>
        <rFont val="Times New Roman"/>
        <family val="1"/>
      </rPr>
      <t>324,000</t>
    </r>
    <r>
      <rPr>
        <sz val="11"/>
        <color rgb="FF000000"/>
        <rFont val="標楷體"/>
        <family val="4"/>
        <charset val="136"/>
      </rPr>
      <t>元</t>
    </r>
    <r>
      <rPr>
        <sz val="11"/>
        <color rgb="FF000000"/>
        <rFont val="Times New Roman"/>
        <family val="1"/>
      </rPr>
      <t xml:space="preserve">
2.</t>
    </r>
    <r>
      <rPr>
        <sz val="11"/>
        <color rgb="FF000000"/>
        <rFont val="細明體"/>
        <family val="1"/>
        <charset val="136"/>
      </rPr>
      <t>另有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細明體"/>
        <family val="1"/>
        <charset val="136"/>
      </rPr>
      <t>場工作坊，共</t>
    </r>
    <r>
      <rPr>
        <sz val="11"/>
        <color rgb="FF000000"/>
        <rFont val="Times New Roman"/>
        <family val="1"/>
      </rPr>
      <t>38</t>
    </r>
    <r>
      <rPr>
        <sz val="11"/>
        <color rgb="FF000000"/>
        <rFont val="細明體"/>
        <family val="1"/>
        <charset val="136"/>
      </rPr>
      <t>小時，計</t>
    </r>
    <r>
      <rPr>
        <sz val="11"/>
        <color rgb="FF000000"/>
        <rFont val="Times New Roman"/>
        <family val="1"/>
      </rPr>
      <t>76,000</t>
    </r>
    <r>
      <rPr>
        <sz val="11"/>
        <color rgb="FF000000"/>
        <rFont val="細明體"/>
        <family val="1"/>
        <charset val="136"/>
      </rPr>
      <t>元講師費</t>
    </r>
    <phoneticPr fontId="9" type="noConversion"/>
  </si>
  <si>
    <t>序</t>
  </si>
  <si>
    <t>項目</t>
  </si>
  <si>
    <t>單位</t>
  </si>
  <si>
    <t>說明</t>
  </si>
  <si>
    <t>計劃主持人</t>
  </si>
  <si>
    <t>月</t>
  </si>
  <si>
    <r>
      <t>計劃主持人每月</t>
    </r>
    <r>
      <rPr>
        <sz val="12"/>
        <color rgb="FF000000"/>
        <rFont val="Times New Roman"/>
        <family val="1"/>
      </rPr>
      <t>12,000</t>
    </r>
    <r>
      <rPr>
        <sz val="12"/>
        <color rgb="FF000000"/>
        <rFont val="標楷體"/>
        <family val="4"/>
        <charset val="136"/>
      </rPr>
      <t>元。</t>
    </r>
  </si>
  <si>
    <t>專案人力</t>
  </si>
  <si>
    <r>
      <t>聘請一專案承辦人，最低研究所畢，且須至少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年以上社造經驗。</t>
    </r>
  </si>
  <si>
    <t>專案助理</t>
  </si>
  <si>
    <r>
      <t>聘請一專案承辦助理，至少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年以上社造經驗。</t>
    </r>
  </si>
  <si>
    <t>專職人員勞健保</t>
  </si>
  <si>
    <r>
      <t>專案人力每月勞健保</t>
    </r>
    <r>
      <rPr>
        <sz val="12"/>
        <color rgb="FF000000"/>
        <rFont val="Times New Roman"/>
        <family val="1"/>
      </rPr>
      <t>9,068</t>
    </r>
    <r>
      <rPr>
        <sz val="12"/>
        <color rgb="FF000000"/>
        <rFont val="標楷體"/>
        <family val="4"/>
        <charset val="136"/>
      </rPr>
      <t>元、專案助理每月勞健保</t>
    </r>
    <r>
      <rPr>
        <sz val="12"/>
        <color rgb="FF000000"/>
        <rFont val="Times New Roman"/>
        <family val="1"/>
      </rPr>
      <t>6,593</t>
    </r>
    <r>
      <rPr>
        <sz val="12"/>
        <color rgb="FF000000"/>
        <rFont val="標楷體"/>
        <family val="4"/>
        <charset val="136"/>
      </rPr>
      <t>元，合計</t>
    </r>
    <r>
      <rPr>
        <sz val="12"/>
        <color rgb="FF000000"/>
        <rFont val="Times New Roman"/>
        <family val="1"/>
      </rPr>
      <t>15,661</t>
    </r>
    <r>
      <rPr>
        <sz val="12"/>
        <color rgb="FF000000"/>
        <rFont val="標楷體"/>
        <family val="4"/>
        <charset val="136"/>
      </rPr>
      <t>元。</t>
    </r>
  </si>
  <si>
    <t>時</t>
  </si>
  <si>
    <r>
      <t>全案相關活動聘請臨時人員預計</t>
    </r>
    <r>
      <rPr>
        <sz val="12"/>
        <color rgb="FF000000"/>
        <rFont val="Times New Roman"/>
        <family val="1"/>
      </rPr>
      <t>2~4</t>
    </r>
    <r>
      <rPr>
        <sz val="12"/>
        <color rgb="FF000000"/>
        <rFont val="標楷體"/>
        <family val="4"/>
        <charset val="136"/>
      </rPr>
      <t>名，負責事前準備、事後撤收、活動辦理等。</t>
    </r>
  </si>
  <si>
    <t>攝影費</t>
  </si>
  <si>
    <t>場</t>
  </si>
  <si>
    <r>
      <t>社造成果展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場次攝影費。</t>
    </r>
  </si>
  <si>
    <t>差旅費</t>
  </si>
  <si>
    <t>式</t>
  </si>
  <si>
    <t>全案相關會議參與、聘請老師之車馬費與住宿費。</t>
  </si>
  <si>
    <t>社區行動方案</t>
  </si>
  <si>
    <t>案</t>
  </si>
  <si>
    <r>
      <t>社區行動方案每案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萬元。</t>
    </r>
  </si>
  <si>
    <t>文宣設計費</t>
  </si>
  <si>
    <t>全案主視覺、活動視覺、臉書宣傳圖等設計費。</t>
  </si>
  <si>
    <t>訪視及輔導費用</t>
  </si>
  <si>
    <r>
      <t>訪視輔導委員出席費預計</t>
    </r>
    <r>
      <rPr>
        <sz val="12"/>
        <color rgb="FF000000"/>
        <rFont val="Times New Roman"/>
        <family val="1"/>
      </rPr>
      <t>60,000</t>
    </r>
    <r>
      <rPr>
        <sz val="12"/>
        <color rgb="FF000000"/>
        <rFont val="標楷體"/>
        <family val="4"/>
        <charset val="136"/>
      </rPr>
      <t>元，社區行動方案審查委員出席費</t>
    </r>
    <r>
      <rPr>
        <sz val="12"/>
        <color rgb="FF000000"/>
        <rFont val="Times New Roman"/>
        <family val="1"/>
      </rPr>
      <t>5,000</t>
    </r>
    <r>
      <rPr>
        <sz val="12"/>
        <color rgb="FF000000"/>
        <rFont val="標楷體"/>
        <family val="4"/>
        <charset val="136"/>
      </rPr>
      <t>元，以及相關車馬費、保險費等。</t>
    </r>
  </si>
  <si>
    <t>社造學堂費用</t>
  </si>
  <si>
    <r>
      <t>講師費</t>
    </r>
    <r>
      <rPr>
        <sz val="12"/>
        <color rgb="FF000000"/>
        <rFont val="Times New Roman"/>
        <family val="1"/>
      </rPr>
      <t>60,000</t>
    </r>
    <r>
      <rPr>
        <sz val="12"/>
        <color rgb="FF000000"/>
        <rFont val="標楷體"/>
        <family val="4"/>
        <charset val="136"/>
      </rPr>
      <t>元，以及器材設備租借、場地租借、誤餐費及茶水費、保險費等。</t>
    </r>
  </si>
  <si>
    <t>主題推廣費用</t>
  </si>
  <si>
    <r>
      <t>每場次</t>
    </r>
    <r>
      <rPr>
        <sz val="12"/>
        <color rgb="FF000000"/>
        <rFont val="Times New Roman"/>
        <family val="1"/>
      </rPr>
      <t>40,000</t>
    </r>
    <r>
      <rPr>
        <sz val="12"/>
        <color rgb="FF000000"/>
        <rFont val="標楷體"/>
        <family val="4"/>
        <charset val="136"/>
      </rPr>
      <t>元，含講師費、器材設備與場地租借、茶水點心、保險費等。</t>
    </r>
  </si>
  <si>
    <t>社造成果展費用</t>
  </si>
  <si>
    <r>
      <t>每場次</t>
    </r>
    <r>
      <rPr>
        <sz val="12"/>
        <color rgb="FF000000"/>
        <rFont val="Times New Roman"/>
        <family val="1"/>
      </rPr>
      <t>50,000</t>
    </r>
    <r>
      <rPr>
        <sz val="12"/>
        <color rgb="FF000000"/>
        <rFont val="標楷體"/>
        <family val="4"/>
        <charset val="136"/>
      </rPr>
      <t>元，含體驗費、餐費、遊覽車租借費、遊程活動規劃費、保險費等。</t>
    </r>
  </si>
  <si>
    <t>社區參訪費用</t>
  </si>
  <si>
    <t>含導覽解說費、桌餐費、講師費、出席費、差旅費、規劃費、保險費等。</t>
  </si>
  <si>
    <t>社造論壇費用</t>
  </si>
  <si>
    <t>含講師費、場地租借費、出席費、規劃費、誤餐費、茶水費、保險費等。</t>
  </si>
  <si>
    <t>印刷費</t>
  </si>
  <si>
    <t>行政文書、會議資料、課程資料、海報印刷等費用。</t>
  </si>
  <si>
    <t>雜支</t>
  </si>
  <si>
    <t>相關耗材、文具、二代健保、未預期性支出等。</t>
  </si>
  <si>
    <t>稅金</t>
  </si>
  <si>
    <r>
      <t>印花稅金</t>
    </r>
    <r>
      <rPr>
        <sz val="12"/>
        <color rgb="FF000000"/>
        <rFont val="Times New Roman"/>
        <family val="1"/>
      </rPr>
      <t>2,461</t>
    </r>
    <r>
      <rPr>
        <sz val="12"/>
        <color rgb="FF000000"/>
        <rFont val="標楷體"/>
        <family val="4"/>
        <charset val="136"/>
      </rPr>
      <t>元、營業稅</t>
    </r>
    <r>
      <rPr>
        <sz val="12"/>
        <color rgb="FF000000"/>
        <rFont val="Times New Roman"/>
        <family val="1"/>
      </rPr>
      <t>123,095</t>
    </r>
    <r>
      <rPr>
        <sz val="12"/>
        <color rgb="FF000000"/>
        <rFont val="標楷體"/>
        <family val="4"/>
        <charset val="136"/>
      </rPr>
      <t>元。共計</t>
    </r>
  </si>
  <si>
    <t>會計科目</t>
  </si>
  <si>
    <t>經費估算式與工作內容</t>
  </si>
  <si>
    <t>經費需求</t>
  </si>
  <si>
    <t>佔總經費</t>
  </si>
  <si>
    <r>
      <t>比例</t>
    </r>
    <r>
      <rPr>
        <b/>
        <sz val="12"/>
        <color rgb="FF000000"/>
        <rFont val="Times New Roman"/>
        <family val="1"/>
      </rPr>
      <t>(%)</t>
    </r>
  </si>
  <si>
    <r>
      <t>1</t>
    </r>
    <r>
      <rPr>
        <b/>
        <sz val="12"/>
        <color rgb="FF000000"/>
        <rFont val="標楷體"/>
        <family val="4"/>
        <charset val="136"/>
      </rPr>
      <t>人事費</t>
    </r>
  </si>
  <si>
    <r>
      <t>(1)</t>
    </r>
    <r>
      <rPr>
        <sz val="12"/>
        <color rgb="FF000000"/>
        <rFont val="標楷體"/>
        <family val="4"/>
        <charset val="136"/>
      </rPr>
      <t>計畫主持人</t>
    </r>
  </si>
  <si>
    <r>
      <t>(2)</t>
    </r>
    <r>
      <rPr>
        <sz val="12"/>
        <color rgb="FF000000"/>
        <rFont val="標楷體"/>
        <family val="4"/>
        <charset val="136"/>
      </rPr>
      <t>專任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職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人員</t>
    </r>
  </si>
  <si>
    <t xml:space="preserve"> </t>
  </si>
  <si>
    <r>
      <t>(3)</t>
    </r>
    <r>
      <rPr>
        <sz val="12"/>
        <color rgb="FF000000"/>
        <rFont val="標楷體"/>
        <family val="4"/>
        <charset val="136"/>
      </rPr>
      <t>兼任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職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人員</t>
    </r>
  </si>
  <si>
    <r>
      <t>預計聘雇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名兼任人員，其中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名</t>
    </r>
    <r>
      <rPr>
        <sz val="12"/>
        <color rgb="FF000000"/>
        <rFont val="Times New Roman"/>
        <family val="1"/>
      </rPr>
      <t>25,000 × 4</t>
    </r>
    <r>
      <rPr>
        <sz val="12"/>
        <color rgb="FF000000"/>
        <rFont val="標楷體"/>
        <family val="4"/>
        <charset val="136"/>
      </rPr>
      <t>個月，每名</t>
    </r>
    <r>
      <rPr>
        <sz val="12"/>
        <color rgb="FF000000"/>
        <rFont val="Times New Roman"/>
        <family val="1"/>
      </rPr>
      <t>100,000</t>
    </r>
    <r>
      <rPr>
        <sz val="12"/>
        <color rgb="FF000000"/>
        <rFont val="標楷體"/>
        <family val="4"/>
        <charset val="136"/>
      </rPr>
      <t>元，共</t>
    </r>
    <r>
      <rPr>
        <sz val="12"/>
        <color rgb="FF000000"/>
        <rFont val="Times New Roman"/>
        <family val="1"/>
      </rPr>
      <t>400,000</t>
    </r>
    <r>
      <rPr>
        <sz val="12"/>
        <color rgb="FF000000"/>
        <rFont val="標楷體"/>
        <family val="4"/>
        <charset val="136"/>
      </rPr>
      <t>元；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名</t>
    </r>
    <r>
      <rPr>
        <sz val="12"/>
        <color rgb="FF000000"/>
        <rFont val="Times New Roman"/>
        <family val="1"/>
      </rPr>
      <t>24,860</t>
    </r>
    <r>
      <rPr>
        <sz val="12"/>
        <color rgb="FF000000"/>
        <rFont val="標楷體"/>
        <family val="4"/>
        <charset val="136"/>
      </rPr>
      <t>元</t>
    </r>
    <r>
      <rPr>
        <sz val="12"/>
        <color rgb="FF000000"/>
        <rFont val="Times New Roman"/>
        <family val="1"/>
      </rPr>
      <t xml:space="preserve"> × 4</t>
    </r>
    <r>
      <rPr>
        <sz val="12"/>
        <color rgb="FF000000"/>
        <rFont val="標楷體"/>
        <family val="4"/>
        <charset val="136"/>
      </rPr>
      <t>個月</t>
    </r>
    <r>
      <rPr>
        <sz val="12"/>
        <color rgb="FF000000"/>
        <rFont val="Times New Roman"/>
        <family val="1"/>
      </rPr>
      <t>=99,440</t>
    </r>
    <r>
      <rPr>
        <sz val="12"/>
        <color rgb="FF000000"/>
        <rFont val="標楷體"/>
        <family val="4"/>
        <charset val="136"/>
      </rPr>
      <t>元。</t>
    </r>
  </si>
  <si>
    <t>小　　　計</t>
  </si>
  <si>
    <r>
      <t>2</t>
    </r>
    <r>
      <rPr>
        <b/>
        <sz val="12"/>
        <color rgb="FF000000"/>
        <rFont val="標楷體"/>
        <family val="4"/>
        <charset val="136"/>
      </rPr>
      <t>業務費</t>
    </r>
  </si>
  <si>
    <r>
      <t>(1)</t>
    </r>
    <r>
      <rPr>
        <sz val="12"/>
        <color rgb="FF000000"/>
        <rFont val="標楷體"/>
        <family val="4"/>
        <charset val="136"/>
      </rPr>
      <t>房租費</t>
    </r>
  </si>
  <si>
    <r>
      <t>駐村基地租用，一個月</t>
    </r>
    <r>
      <rPr>
        <sz val="12"/>
        <color rgb="FF000000"/>
        <rFont val="Times New Roman"/>
        <family val="1"/>
      </rPr>
      <t>10,000</t>
    </r>
    <r>
      <rPr>
        <sz val="12"/>
        <color rgb="FF000000"/>
        <rFont val="標楷體"/>
        <family val="4"/>
        <charset val="136"/>
      </rPr>
      <t>元，共計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個月。</t>
    </r>
  </si>
  <si>
    <r>
      <t>(2)</t>
    </r>
    <r>
      <rPr>
        <sz val="12"/>
        <color rgb="FF000000"/>
        <rFont val="標楷體"/>
        <family val="4"/>
        <charset val="136"/>
      </rPr>
      <t>活動費</t>
    </r>
  </si>
  <si>
    <t>包含舉辦培力工坊、在地導覽、公民培力、地方餐會、廣告活動宣傳、辦理活動場地租金、活動印刷費、活動保險費、講師費、出席費、顧問費、食材費、誤餐費、因應課程場地的相關設備租金等。</t>
  </si>
  <si>
    <r>
      <t>(3)</t>
    </r>
    <r>
      <rPr>
        <sz val="12"/>
        <color rgb="FF000000"/>
        <rFont val="標楷體"/>
        <family val="4"/>
        <charset val="136"/>
      </rPr>
      <t>資料蒐集</t>
    </r>
  </si>
  <si>
    <t>全案相關資料蒐集、各項問卷制定，內含臨時人員工資。</t>
  </si>
  <si>
    <r>
      <t>(4)</t>
    </r>
    <r>
      <rPr>
        <sz val="12"/>
        <color rgb="FF000000"/>
        <rFont val="標楷體"/>
        <family val="4"/>
        <charset val="136"/>
      </rPr>
      <t>報告印刷費</t>
    </r>
  </si>
  <si>
    <t>全案報告印刷、資料印刷、會務印刷。</t>
  </si>
  <si>
    <r>
      <t>(5)</t>
    </r>
    <r>
      <rPr>
        <sz val="12"/>
        <color rgb="FF000000"/>
        <rFont val="標楷體"/>
        <family val="4"/>
        <charset val="136"/>
      </rPr>
      <t>差旅費</t>
    </r>
  </si>
  <si>
    <t>全案公務出差差旅費。</t>
  </si>
  <si>
    <r>
      <t>(6)</t>
    </r>
    <r>
      <rPr>
        <sz val="12"/>
        <color rgb="FF000000"/>
        <rFont val="標楷體"/>
        <family val="4"/>
        <charset val="136"/>
      </rPr>
      <t>委託辦理費</t>
    </r>
  </si>
  <si>
    <r>
      <t>委託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項商品開發。</t>
    </r>
  </si>
  <si>
    <r>
      <t>(7)</t>
    </r>
    <r>
      <rPr>
        <sz val="12"/>
        <color rgb="FF000000"/>
        <rFont val="標楷體"/>
        <family val="4"/>
        <charset val="136"/>
      </rPr>
      <t>雜支費</t>
    </r>
  </si>
  <si>
    <t>相關文具購買、水電、保險、廣告，以及移居工坊之材料費，和上述不足額之使用。</t>
  </si>
  <si>
    <t>合　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</si>
</sst>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_);[Red]\(#,##0\)"/>
  </numFmts>
  <fonts count="11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b/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1"/>
      <color rgb="FF000000"/>
      <name val="Times New Roman"/>
      <family val="1"/>
    </font>
    <font>
      <sz val="12"/>
      <color rgb="FF000000"/>
      <name val="新細明體"/>
      <family val="1"/>
      <charset val="136"/>
    </font>
    <font>
      <sz val="11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1"/>
      <color rgb="FF000000"/>
      <name val="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180" fontId="1" fillId="2" borderId="1" xfId="0" applyNumberFormat="1" applyFont="1" applyFill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center" vertical="center" wrapText="1"/>
    </xf>
    <xf numFmtId="180" fontId="7" fillId="0" borderId="1" xfId="0" applyNumberFormat="1" applyFont="1" applyBorder="1" applyAlignment="1">
      <alignment horizontal="center" vertical="center" wrapText="1"/>
    </xf>
    <xf numFmtId="180" fontId="4" fillId="0" borderId="1" xfId="0" applyNumberFormat="1" applyFont="1" applyBorder="1" applyAlignment="1">
      <alignment horizontal="right" vertical="center" wrapText="1"/>
    </xf>
    <xf numFmtId="180" fontId="7" fillId="0" borderId="1" xfId="0" applyNumberFormat="1" applyFont="1" applyBorder="1" applyAlignment="1">
      <alignment vertical="center" wrapText="1"/>
    </xf>
    <xf numFmtId="180" fontId="0" fillId="0" borderId="0" xfId="0" applyNumberForma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EAD61-0032-4984-AC3E-A112BC9E8644}">
  <dimension ref="A1:G20"/>
  <sheetViews>
    <sheetView workbookViewId="0">
      <selection activeCell="D11" sqref="D11"/>
    </sheetView>
  </sheetViews>
  <sheetFormatPr defaultRowHeight="16.5" x14ac:dyDescent="0.25"/>
  <cols>
    <col min="1" max="1" width="3.875" bestFit="1" customWidth="1"/>
    <col min="2" max="2" width="16.125" bestFit="1" customWidth="1"/>
    <col min="6" max="6" width="9.5" bestFit="1" customWidth="1"/>
    <col min="7" max="7" width="29.125" customWidth="1"/>
  </cols>
  <sheetData>
    <row r="1" spans="1:7" x14ac:dyDescent="0.25">
      <c r="A1" s="2" t="s">
        <v>40</v>
      </c>
      <c r="B1" s="2" t="s">
        <v>41</v>
      </c>
      <c r="C1" s="2" t="s">
        <v>2</v>
      </c>
      <c r="D1" s="2" t="s">
        <v>3</v>
      </c>
      <c r="E1" s="2" t="s">
        <v>42</v>
      </c>
      <c r="F1" s="2" t="s">
        <v>34</v>
      </c>
      <c r="G1" s="2" t="s">
        <v>43</v>
      </c>
    </row>
    <row r="2" spans="1:7" x14ac:dyDescent="0.25">
      <c r="A2" s="15">
        <v>1</v>
      </c>
      <c r="B2" s="16" t="s">
        <v>44</v>
      </c>
      <c r="C2" s="17">
        <v>12000</v>
      </c>
      <c r="D2" s="15">
        <v>6</v>
      </c>
      <c r="E2" s="18" t="s">
        <v>45</v>
      </c>
      <c r="F2" s="17">
        <f>C2*D2</f>
        <v>72000</v>
      </c>
      <c r="G2" s="3" t="s">
        <v>46</v>
      </c>
    </row>
    <row r="3" spans="1:7" ht="49.5" x14ac:dyDescent="0.25">
      <c r="A3" s="15">
        <v>2</v>
      </c>
      <c r="B3" s="16" t="s">
        <v>47</v>
      </c>
      <c r="C3" s="17">
        <v>46000</v>
      </c>
      <c r="D3" s="15">
        <v>6</v>
      </c>
      <c r="E3" s="18" t="s">
        <v>45</v>
      </c>
      <c r="F3" s="17">
        <f t="shared" ref="F3:F19" si="0">C3*D3</f>
        <v>276000</v>
      </c>
      <c r="G3" s="3" t="s">
        <v>48</v>
      </c>
    </row>
    <row r="4" spans="1:7" ht="33" x14ac:dyDescent="0.25">
      <c r="A4" s="15">
        <v>3</v>
      </c>
      <c r="B4" s="16" t="s">
        <v>49</v>
      </c>
      <c r="C4" s="17">
        <v>34000</v>
      </c>
      <c r="D4" s="15">
        <v>6</v>
      </c>
      <c r="E4" s="18" t="s">
        <v>45</v>
      </c>
      <c r="F4" s="17">
        <f t="shared" si="0"/>
        <v>204000</v>
      </c>
      <c r="G4" s="3" t="s">
        <v>50</v>
      </c>
    </row>
    <row r="5" spans="1:7" ht="49.5" x14ac:dyDescent="0.25">
      <c r="A5" s="15">
        <v>4</v>
      </c>
      <c r="B5" s="16" t="s">
        <v>51</v>
      </c>
      <c r="C5" s="17">
        <v>15661</v>
      </c>
      <c r="D5" s="15">
        <v>6</v>
      </c>
      <c r="E5" s="18" t="s">
        <v>45</v>
      </c>
      <c r="F5" s="17">
        <f t="shared" si="0"/>
        <v>93966</v>
      </c>
      <c r="G5" s="3" t="s">
        <v>52</v>
      </c>
    </row>
    <row r="6" spans="1:7" ht="49.5" x14ac:dyDescent="0.25">
      <c r="A6" s="15">
        <v>5</v>
      </c>
      <c r="B6" s="16" t="s">
        <v>18</v>
      </c>
      <c r="C6" s="15">
        <v>200</v>
      </c>
      <c r="D6" s="17">
        <v>1000</v>
      </c>
      <c r="E6" s="18" t="s">
        <v>53</v>
      </c>
      <c r="F6" s="17">
        <f t="shared" si="0"/>
        <v>200000</v>
      </c>
      <c r="G6" s="3" t="s">
        <v>54</v>
      </c>
    </row>
    <row r="7" spans="1:7" x14ac:dyDescent="0.25">
      <c r="A7" s="15">
        <v>6</v>
      </c>
      <c r="B7" s="16" t="s">
        <v>55</v>
      </c>
      <c r="C7" s="17">
        <v>15000</v>
      </c>
      <c r="D7" s="15">
        <v>5</v>
      </c>
      <c r="E7" s="18" t="s">
        <v>56</v>
      </c>
      <c r="F7" s="17">
        <f t="shared" si="0"/>
        <v>75000</v>
      </c>
      <c r="G7" s="3" t="s">
        <v>57</v>
      </c>
    </row>
    <row r="8" spans="1:7" ht="33" x14ac:dyDescent="0.25">
      <c r="A8" s="15">
        <v>7</v>
      </c>
      <c r="B8" s="16" t="s">
        <v>58</v>
      </c>
      <c r="C8" s="17">
        <v>30000</v>
      </c>
      <c r="D8" s="15">
        <v>1</v>
      </c>
      <c r="E8" s="18" t="s">
        <v>59</v>
      </c>
      <c r="F8" s="17">
        <f t="shared" si="0"/>
        <v>30000</v>
      </c>
      <c r="G8" s="3" t="s">
        <v>60</v>
      </c>
    </row>
    <row r="9" spans="1:7" x14ac:dyDescent="0.25">
      <c r="A9" s="15">
        <v>8</v>
      </c>
      <c r="B9" s="16" t="s">
        <v>61</v>
      </c>
      <c r="C9" s="17">
        <v>100000</v>
      </c>
      <c r="D9" s="15">
        <v>3</v>
      </c>
      <c r="E9" s="18" t="s">
        <v>62</v>
      </c>
      <c r="F9" s="17">
        <f t="shared" si="0"/>
        <v>300000</v>
      </c>
      <c r="G9" s="3" t="s">
        <v>63</v>
      </c>
    </row>
    <row r="10" spans="1:7" ht="33" x14ac:dyDescent="0.25">
      <c r="A10" s="15">
        <v>9</v>
      </c>
      <c r="B10" s="16" t="s">
        <v>64</v>
      </c>
      <c r="C10" s="17">
        <v>100000</v>
      </c>
      <c r="D10" s="15">
        <v>1</v>
      </c>
      <c r="E10" s="18" t="s">
        <v>59</v>
      </c>
      <c r="F10" s="17">
        <f t="shared" si="0"/>
        <v>100000</v>
      </c>
      <c r="G10" s="3" t="s">
        <v>65</v>
      </c>
    </row>
    <row r="11" spans="1:7" ht="66" x14ac:dyDescent="0.25">
      <c r="A11" s="15">
        <v>10</v>
      </c>
      <c r="B11" s="16" t="s">
        <v>66</v>
      </c>
      <c r="C11" s="17">
        <v>100000</v>
      </c>
      <c r="D11" s="15">
        <v>1</v>
      </c>
      <c r="E11" s="18" t="s">
        <v>59</v>
      </c>
      <c r="F11" s="17">
        <f t="shared" si="0"/>
        <v>100000</v>
      </c>
      <c r="G11" s="3" t="s">
        <v>67</v>
      </c>
    </row>
    <row r="12" spans="1:7" ht="49.5" x14ac:dyDescent="0.25">
      <c r="A12" s="15">
        <v>11</v>
      </c>
      <c r="B12" s="16" t="s">
        <v>68</v>
      </c>
      <c r="C12" s="17">
        <v>158000</v>
      </c>
      <c r="D12" s="15">
        <v>1</v>
      </c>
      <c r="E12" s="18" t="s">
        <v>59</v>
      </c>
      <c r="F12" s="17">
        <f t="shared" si="0"/>
        <v>158000</v>
      </c>
      <c r="G12" s="3" t="s">
        <v>69</v>
      </c>
    </row>
    <row r="13" spans="1:7" ht="49.5" x14ac:dyDescent="0.25">
      <c r="A13" s="15">
        <v>12</v>
      </c>
      <c r="B13" s="16" t="s">
        <v>70</v>
      </c>
      <c r="C13" s="17">
        <v>40000</v>
      </c>
      <c r="D13" s="15">
        <v>5</v>
      </c>
      <c r="E13" s="18" t="s">
        <v>56</v>
      </c>
      <c r="F13" s="17">
        <f t="shared" si="0"/>
        <v>200000</v>
      </c>
      <c r="G13" s="3" t="s">
        <v>71</v>
      </c>
    </row>
    <row r="14" spans="1:7" ht="49.5" x14ac:dyDescent="0.25">
      <c r="A14" s="15">
        <v>13</v>
      </c>
      <c r="B14" s="16" t="s">
        <v>72</v>
      </c>
      <c r="C14" s="17">
        <v>50000</v>
      </c>
      <c r="D14" s="15">
        <v>5</v>
      </c>
      <c r="E14" s="18" t="s">
        <v>56</v>
      </c>
      <c r="F14" s="17">
        <f t="shared" si="0"/>
        <v>250000</v>
      </c>
      <c r="G14" s="3" t="s">
        <v>73</v>
      </c>
    </row>
    <row r="15" spans="1:7" ht="49.5" x14ac:dyDescent="0.25">
      <c r="A15" s="15">
        <v>14</v>
      </c>
      <c r="B15" s="16" t="s">
        <v>74</v>
      </c>
      <c r="C15" s="17">
        <v>200000</v>
      </c>
      <c r="D15" s="15">
        <v>1</v>
      </c>
      <c r="E15" s="18" t="s">
        <v>59</v>
      </c>
      <c r="F15" s="17">
        <f t="shared" si="0"/>
        <v>200000</v>
      </c>
      <c r="G15" s="3" t="s">
        <v>75</v>
      </c>
    </row>
    <row r="16" spans="1:7" ht="49.5" x14ac:dyDescent="0.25">
      <c r="A16" s="15">
        <v>15</v>
      </c>
      <c r="B16" s="16" t="s">
        <v>76</v>
      </c>
      <c r="C16" s="17">
        <v>100000</v>
      </c>
      <c r="D16" s="15">
        <v>1</v>
      </c>
      <c r="E16" s="18" t="s">
        <v>59</v>
      </c>
      <c r="F16" s="17">
        <f t="shared" si="0"/>
        <v>100000</v>
      </c>
      <c r="G16" s="3" t="s">
        <v>77</v>
      </c>
    </row>
    <row r="17" spans="1:7" ht="33" x14ac:dyDescent="0.25">
      <c r="A17" s="15">
        <v>16</v>
      </c>
      <c r="B17" s="16" t="s">
        <v>78</v>
      </c>
      <c r="C17" s="17">
        <v>50000</v>
      </c>
      <c r="D17" s="15">
        <v>1</v>
      </c>
      <c r="E17" s="18" t="s">
        <v>59</v>
      </c>
      <c r="F17" s="17">
        <f t="shared" si="0"/>
        <v>50000</v>
      </c>
      <c r="G17" s="3" t="s">
        <v>79</v>
      </c>
    </row>
    <row r="18" spans="1:7" ht="33" x14ac:dyDescent="0.25">
      <c r="A18" s="15">
        <v>17</v>
      </c>
      <c r="B18" s="16" t="s">
        <v>80</v>
      </c>
      <c r="C18" s="17">
        <v>50478</v>
      </c>
      <c r="D18" s="15">
        <v>1</v>
      </c>
      <c r="E18" s="18" t="s">
        <v>59</v>
      </c>
      <c r="F18" s="17">
        <f t="shared" si="0"/>
        <v>50478</v>
      </c>
      <c r="G18" s="3" t="s">
        <v>81</v>
      </c>
    </row>
    <row r="19" spans="1:7" ht="33" x14ac:dyDescent="0.25">
      <c r="A19" s="15">
        <v>18</v>
      </c>
      <c r="B19" s="16" t="s">
        <v>82</v>
      </c>
      <c r="C19" s="17">
        <v>125556</v>
      </c>
      <c r="D19" s="15">
        <v>1</v>
      </c>
      <c r="E19" s="18" t="s">
        <v>59</v>
      </c>
      <c r="F19" s="17">
        <f t="shared" si="0"/>
        <v>125556</v>
      </c>
      <c r="G19" s="3" t="s">
        <v>83</v>
      </c>
    </row>
    <row r="20" spans="1:7" x14ac:dyDescent="0.25">
      <c r="A20" s="19" t="s">
        <v>34</v>
      </c>
      <c r="B20" s="19"/>
      <c r="C20" s="19"/>
      <c r="D20" s="19"/>
      <c r="E20" s="19"/>
      <c r="F20" s="17">
        <f>SUM(F2:F19)</f>
        <v>2585000</v>
      </c>
      <c r="G20" s="6"/>
    </row>
  </sheetData>
  <mergeCells count="1">
    <mergeCell ref="A20:E20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9F430-CF3F-4793-8ABA-98AD25D8E515}">
  <dimension ref="A1:E15"/>
  <sheetViews>
    <sheetView tabSelected="1" topLeftCell="A2" workbookViewId="0">
      <selection activeCell="F8" sqref="F8"/>
    </sheetView>
  </sheetViews>
  <sheetFormatPr defaultRowHeight="16.5" x14ac:dyDescent="0.25"/>
  <cols>
    <col min="2" max="2" width="20.375" customWidth="1"/>
    <col min="3" max="3" width="27.875" customWidth="1"/>
    <col min="4" max="4" width="13.625" customWidth="1"/>
    <col min="5" max="5" width="10.25" bestFit="1" customWidth="1"/>
  </cols>
  <sheetData>
    <row r="1" spans="1:5" x14ac:dyDescent="0.25">
      <c r="A1" s="20" t="s">
        <v>84</v>
      </c>
      <c r="B1" s="20"/>
      <c r="C1" s="20" t="s">
        <v>85</v>
      </c>
      <c r="D1" s="20" t="s">
        <v>86</v>
      </c>
      <c r="E1" s="21" t="s">
        <v>87</v>
      </c>
    </row>
    <row r="2" spans="1:5" x14ac:dyDescent="0.25">
      <c r="A2" s="20"/>
      <c r="B2" s="20"/>
      <c r="C2" s="20"/>
      <c r="D2" s="20"/>
      <c r="E2" s="21" t="s">
        <v>88</v>
      </c>
    </row>
    <row r="3" spans="1:5" x14ac:dyDescent="0.25">
      <c r="A3" s="22" t="s">
        <v>89</v>
      </c>
      <c r="B3" s="23" t="s">
        <v>90</v>
      </c>
      <c r="C3" s="3"/>
      <c r="D3" s="24">
        <v>0</v>
      </c>
      <c r="E3" s="25">
        <f>D3/$D$15</f>
        <v>0</v>
      </c>
    </row>
    <row r="4" spans="1:5" x14ac:dyDescent="0.25">
      <c r="A4" s="22"/>
      <c r="B4" s="23" t="s">
        <v>91</v>
      </c>
      <c r="C4" s="23" t="s">
        <v>92</v>
      </c>
      <c r="D4" s="8">
        <v>1000560</v>
      </c>
      <c r="E4" s="25">
        <f>D4/$D$15</f>
        <v>0.33351999999999998</v>
      </c>
    </row>
    <row r="5" spans="1:5" ht="66" x14ac:dyDescent="0.25">
      <c r="A5" s="22"/>
      <c r="B5" s="23" t="s">
        <v>93</v>
      </c>
      <c r="C5" s="3" t="s">
        <v>94</v>
      </c>
      <c r="D5" s="8">
        <v>499440</v>
      </c>
      <c r="E5" s="25">
        <f t="shared" ref="E5:E15" si="0">D5/$D$15</f>
        <v>0.16647999999999999</v>
      </c>
    </row>
    <row r="6" spans="1:5" x14ac:dyDescent="0.25">
      <c r="A6" s="22"/>
      <c r="B6" s="20" t="s">
        <v>95</v>
      </c>
      <c r="C6" s="20"/>
      <c r="D6" s="8">
        <f>D4+D5</f>
        <v>1500000</v>
      </c>
      <c r="E6" s="25">
        <f t="shared" si="0"/>
        <v>0.5</v>
      </c>
    </row>
    <row r="7" spans="1:5" ht="33" x14ac:dyDescent="0.25">
      <c r="A7" s="22" t="s">
        <v>96</v>
      </c>
      <c r="B7" s="26" t="s">
        <v>97</v>
      </c>
      <c r="C7" s="3" t="s">
        <v>98</v>
      </c>
      <c r="D7" s="8">
        <v>120000</v>
      </c>
      <c r="E7" s="25">
        <f t="shared" si="0"/>
        <v>0.04</v>
      </c>
    </row>
    <row r="8" spans="1:5" ht="115.5" x14ac:dyDescent="0.25">
      <c r="A8" s="22"/>
      <c r="B8" s="26" t="s">
        <v>99</v>
      </c>
      <c r="C8" s="3" t="s">
        <v>100</v>
      </c>
      <c r="D8" s="8">
        <v>600000</v>
      </c>
      <c r="E8" s="25">
        <f t="shared" si="0"/>
        <v>0.2</v>
      </c>
    </row>
    <row r="9" spans="1:5" ht="33" x14ac:dyDescent="0.25">
      <c r="A9" s="22"/>
      <c r="B9" s="26" t="s">
        <v>101</v>
      </c>
      <c r="C9" s="3" t="s">
        <v>102</v>
      </c>
      <c r="D9" s="8">
        <v>120000</v>
      </c>
      <c r="E9" s="25">
        <f t="shared" si="0"/>
        <v>0.04</v>
      </c>
    </row>
    <row r="10" spans="1:5" ht="33" x14ac:dyDescent="0.25">
      <c r="A10" s="22"/>
      <c r="B10" s="26" t="s">
        <v>103</v>
      </c>
      <c r="C10" s="3" t="s">
        <v>104</v>
      </c>
      <c r="D10" s="8">
        <v>30000</v>
      </c>
      <c r="E10" s="25">
        <f t="shared" si="0"/>
        <v>0.01</v>
      </c>
    </row>
    <row r="11" spans="1:5" x14ac:dyDescent="0.25">
      <c r="A11" s="22"/>
      <c r="B11" s="26" t="s">
        <v>105</v>
      </c>
      <c r="C11" s="3" t="s">
        <v>106</v>
      </c>
      <c r="D11" s="8">
        <v>30000</v>
      </c>
      <c r="E11" s="25">
        <f t="shared" si="0"/>
        <v>0.01</v>
      </c>
    </row>
    <row r="12" spans="1:5" x14ac:dyDescent="0.25">
      <c r="A12" s="22"/>
      <c r="B12" s="26" t="s">
        <v>107</v>
      </c>
      <c r="C12" s="3" t="s">
        <v>108</v>
      </c>
      <c r="D12" s="8">
        <v>300000</v>
      </c>
      <c r="E12" s="25">
        <f t="shared" si="0"/>
        <v>0.1</v>
      </c>
    </row>
    <row r="13" spans="1:5" ht="49.5" x14ac:dyDescent="0.25">
      <c r="A13" s="22"/>
      <c r="B13" s="26" t="s">
        <v>109</v>
      </c>
      <c r="C13" s="3" t="s">
        <v>110</v>
      </c>
      <c r="D13" s="8">
        <v>300000</v>
      </c>
      <c r="E13" s="25">
        <f t="shared" si="0"/>
        <v>0.1</v>
      </c>
    </row>
    <row r="14" spans="1:5" x14ac:dyDescent="0.25">
      <c r="A14" s="22"/>
      <c r="B14" s="20" t="s">
        <v>95</v>
      </c>
      <c r="C14" s="20"/>
      <c r="D14" s="8">
        <f>SUM(D7:D13)</f>
        <v>1500000</v>
      </c>
      <c r="E14" s="25">
        <f t="shared" si="0"/>
        <v>0.5</v>
      </c>
    </row>
    <row r="15" spans="1:5" x14ac:dyDescent="0.25">
      <c r="A15" s="20" t="s">
        <v>111</v>
      </c>
      <c r="B15" s="20"/>
      <c r="C15" s="20"/>
      <c r="D15" s="8">
        <f>D14+D6</f>
        <v>3000000</v>
      </c>
      <c r="E15" s="25">
        <f t="shared" si="0"/>
        <v>1</v>
      </c>
    </row>
  </sheetData>
  <mergeCells count="8">
    <mergeCell ref="A15:C15"/>
    <mergeCell ref="A1:B2"/>
    <mergeCell ref="C1:C2"/>
    <mergeCell ref="D1:D2"/>
    <mergeCell ref="A3:A6"/>
    <mergeCell ref="B6:C6"/>
    <mergeCell ref="A7:A14"/>
    <mergeCell ref="B14:C14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B02F5-90BC-4D4A-9F77-B44E0F097DE1}">
  <dimension ref="A1:G22"/>
  <sheetViews>
    <sheetView workbookViewId="0">
      <selection activeCell="G21" sqref="G21"/>
    </sheetView>
  </sheetViews>
  <sheetFormatPr defaultRowHeight="16.5" x14ac:dyDescent="0.25"/>
  <cols>
    <col min="1" max="1" width="16.125" customWidth="1"/>
    <col min="2" max="2" width="8.5" style="14" bestFit="1" customWidth="1"/>
    <col min="3" max="3" width="6.125" style="14" bestFit="1" customWidth="1"/>
    <col min="4" max="5" width="10" style="14" bestFit="1" customWidth="1"/>
    <col min="6" max="6" width="8.5" style="14" bestFit="1" customWidth="1"/>
    <col min="7" max="7" width="35.6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2" t="s">
        <v>7</v>
      </c>
    </row>
    <row r="3" spans="1:7" x14ac:dyDescent="0.25">
      <c r="A3" s="3" t="s">
        <v>8</v>
      </c>
      <c r="B3" s="10">
        <v>34000</v>
      </c>
      <c r="C3" s="10">
        <v>24</v>
      </c>
      <c r="D3" s="10">
        <f>B3*C3</f>
        <v>816000</v>
      </c>
      <c r="E3" s="10">
        <v>408000</v>
      </c>
      <c r="F3" s="10">
        <f>D3-E3</f>
        <v>408000</v>
      </c>
      <c r="G3" s="4" t="s">
        <v>9</v>
      </c>
    </row>
    <row r="4" spans="1:7" x14ac:dyDescent="0.25">
      <c r="A4" s="3" t="s">
        <v>10</v>
      </c>
      <c r="B4" s="10">
        <v>6593</v>
      </c>
      <c r="C4" s="10">
        <v>24</v>
      </c>
      <c r="D4" s="10">
        <f t="shared" ref="D4:D6" si="0">B4*C4</f>
        <v>158232</v>
      </c>
      <c r="E4" s="10">
        <v>79116</v>
      </c>
      <c r="F4" s="10">
        <f t="shared" ref="F4:F6" si="1">D4-E4</f>
        <v>79116</v>
      </c>
      <c r="G4" s="5" t="s">
        <v>11</v>
      </c>
    </row>
    <row r="5" spans="1:7" x14ac:dyDescent="0.25">
      <c r="A5" s="3" t="s">
        <v>12</v>
      </c>
      <c r="B5" s="10">
        <v>8000</v>
      </c>
      <c r="C5" s="10">
        <v>12</v>
      </c>
      <c r="D5" s="10">
        <f t="shared" si="0"/>
        <v>96000</v>
      </c>
      <c r="E5" s="10">
        <v>96000</v>
      </c>
      <c r="F5" s="10">
        <f t="shared" si="1"/>
        <v>0</v>
      </c>
      <c r="G5" s="4" t="s">
        <v>13</v>
      </c>
    </row>
    <row r="6" spans="1:7" ht="47.25" x14ac:dyDescent="0.25">
      <c r="A6" s="3" t="s">
        <v>14</v>
      </c>
      <c r="B6" s="10">
        <v>16711</v>
      </c>
      <c r="C6" s="10">
        <v>1</v>
      </c>
      <c r="D6" s="10">
        <f t="shared" si="0"/>
        <v>16711</v>
      </c>
      <c r="E6" s="10">
        <v>16711</v>
      </c>
      <c r="F6" s="10">
        <f t="shared" si="1"/>
        <v>0</v>
      </c>
      <c r="G6" s="5" t="s">
        <v>15</v>
      </c>
    </row>
    <row r="7" spans="1:7" x14ac:dyDescent="0.25">
      <c r="A7" s="1" t="s">
        <v>16</v>
      </c>
      <c r="B7" s="1"/>
      <c r="C7" s="1"/>
      <c r="D7" s="10">
        <f>SUM(D3:D6)</f>
        <v>1086943</v>
      </c>
      <c r="E7" s="10">
        <f t="shared" ref="E7:F7" si="2">SUM(E3:E6)</f>
        <v>599827</v>
      </c>
      <c r="F7" s="10">
        <f t="shared" si="2"/>
        <v>487116</v>
      </c>
      <c r="G7" s="6"/>
    </row>
    <row r="8" spans="1:7" x14ac:dyDescent="0.25">
      <c r="A8" s="1" t="s">
        <v>17</v>
      </c>
      <c r="B8" s="1"/>
      <c r="C8" s="1"/>
      <c r="D8" s="1"/>
      <c r="E8" s="1"/>
      <c r="F8" s="1"/>
      <c r="G8" s="1"/>
    </row>
    <row r="9" spans="1:7" x14ac:dyDescent="0.25">
      <c r="A9" s="2" t="s">
        <v>1</v>
      </c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2" t="s">
        <v>7</v>
      </c>
    </row>
    <row r="10" spans="1:7" ht="47.25" x14ac:dyDescent="0.25">
      <c r="A10" s="3" t="s">
        <v>18</v>
      </c>
      <c r="B10" s="10">
        <v>200</v>
      </c>
      <c r="C10" s="10">
        <v>480</v>
      </c>
      <c r="D10" s="10">
        <f>B10*C10</f>
        <v>96000</v>
      </c>
      <c r="E10" s="10">
        <v>96000</v>
      </c>
      <c r="F10" s="10">
        <f>D10-E10</f>
        <v>0</v>
      </c>
      <c r="G10" s="4" t="s">
        <v>19</v>
      </c>
    </row>
    <row r="11" spans="1:7" ht="110.25" x14ac:dyDescent="0.25">
      <c r="A11" s="3" t="s">
        <v>20</v>
      </c>
      <c r="B11" s="10">
        <v>480000</v>
      </c>
      <c r="C11" s="10">
        <v>1</v>
      </c>
      <c r="D11" s="10">
        <f t="shared" ref="D11:D18" si="3">B11*C11</f>
        <v>480000</v>
      </c>
      <c r="E11" s="10">
        <v>480000</v>
      </c>
      <c r="F11" s="10">
        <f t="shared" ref="F11:F18" si="4">D11-E11</f>
        <v>0</v>
      </c>
      <c r="G11" s="4" t="s">
        <v>38</v>
      </c>
    </row>
    <row r="12" spans="1:7" ht="78.75" x14ac:dyDescent="0.25">
      <c r="A12" s="3" t="s">
        <v>21</v>
      </c>
      <c r="B12" s="10">
        <v>400000</v>
      </c>
      <c r="C12" s="10">
        <v>1</v>
      </c>
      <c r="D12" s="10">
        <f t="shared" si="3"/>
        <v>400000</v>
      </c>
      <c r="E12" s="10">
        <v>400000</v>
      </c>
      <c r="F12" s="10">
        <f t="shared" si="4"/>
        <v>0</v>
      </c>
      <c r="G12" s="5" t="s">
        <v>39</v>
      </c>
    </row>
    <row r="13" spans="1:7" ht="78.75" x14ac:dyDescent="0.25">
      <c r="A13" s="3" t="s">
        <v>22</v>
      </c>
      <c r="B13" s="10">
        <v>200000</v>
      </c>
      <c r="C13" s="10">
        <v>1</v>
      </c>
      <c r="D13" s="10">
        <f t="shared" si="3"/>
        <v>200000</v>
      </c>
      <c r="E13" s="10">
        <v>200000</v>
      </c>
      <c r="F13" s="10">
        <f t="shared" si="4"/>
        <v>0</v>
      </c>
      <c r="G13" s="4" t="s">
        <v>23</v>
      </c>
    </row>
    <row r="14" spans="1:7" ht="31.5" x14ac:dyDescent="0.25">
      <c r="A14" s="3" t="s">
        <v>24</v>
      </c>
      <c r="B14" s="10">
        <v>40000</v>
      </c>
      <c r="C14" s="10">
        <v>1</v>
      </c>
      <c r="D14" s="10">
        <f t="shared" si="3"/>
        <v>40000</v>
      </c>
      <c r="E14" s="10">
        <v>40000</v>
      </c>
      <c r="F14" s="10">
        <f t="shared" si="4"/>
        <v>0</v>
      </c>
      <c r="G14" s="4" t="s">
        <v>25</v>
      </c>
    </row>
    <row r="15" spans="1:7" ht="78.75" x14ac:dyDescent="0.25">
      <c r="A15" s="3" t="s">
        <v>26</v>
      </c>
      <c r="B15" s="10">
        <v>400000</v>
      </c>
      <c r="C15" s="10">
        <v>1</v>
      </c>
      <c r="D15" s="10">
        <f t="shared" si="3"/>
        <v>400000</v>
      </c>
      <c r="E15" s="10">
        <v>0</v>
      </c>
      <c r="F15" s="10">
        <f t="shared" si="4"/>
        <v>400000</v>
      </c>
      <c r="G15" s="4" t="s">
        <v>35</v>
      </c>
    </row>
    <row r="16" spans="1:7" x14ac:dyDescent="0.25">
      <c r="A16" s="3" t="s">
        <v>27</v>
      </c>
      <c r="B16" s="10">
        <v>40000</v>
      </c>
      <c r="C16" s="10">
        <v>1</v>
      </c>
      <c r="D16" s="10">
        <f t="shared" si="3"/>
        <v>40000</v>
      </c>
      <c r="E16" s="10">
        <v>40000</v>
      </c>
      <c r="F16" s="10">
        <f t="shared" si="4"/>
        <v>0</v>
      </c>
      <c r="G16" s="4" t="s">
        <v>36</v>
      </c>
    </row>
    <row r="17" spans="1:7" x14ac:dyDescent="0.25">
      <c r="A17" s="3" t="s">
        <v>28</v>
      </c>
      <c r="B17" s="10">
        <v>88000</v>
      </c>
      <c r="C17" s="10">
        <v>1</v>
      </c>
      <c r="D17" s="10">
        <f t="shared" si="3"/>
        <v>88000</v>
      </c>
      <c r="E17" s="10">
        <v>88000</v>
      </c>
      <c r="F17" s="10">
        <f t="shared" si="4"/>
        <v>0</v>
      </c>
      <c r="G17" s="4" t="s">
        <v>37</v>
      </c>
    </row>
    <row r="18" spans="1:7" ht="47.25" x14ac:dyDescent="0.25">
      <c r="A18" s="3" t="s">
        <v>29</v>
      </c>
      <c r="B18" s="10">
        <v>56173</v>
      </c>
      <c r="C18" s="10">
        <v>1</v>
      </c>
      <c r="D18" s="10">
        <f t="shared" si="3"/>
        <v>56173</v>
      </c>
      <c r="E18" s="10">
        <v>56173</v>
      </c>
      <c r="F18" s="10">
        <f t="shared" si="4"/>
        <v>0</v>
      </c>
      <c r="G18" s="4" t="s">
        <v>30</v>
      </c>
    </row>
    <row r="19" spans="1:7" x14ac:dyDescent="0.25">
      <c r="A19" s="1" t="s">
        <v>31</v>
      </c>
      <c r="B19" s="1"/>
      <c r="C19" s="1"/>
      <c r="D19" s="10">
        <f>SUM(D10:D18)</f>
        <v>1800173</v>
      </c>
      <c r="E19" s="10">
        <f t="shared" ref="E19:F19" si="5">SUM(E10:E18)</f>
        <v>1400173</v>
      </c>
      <c r="F19" s="10">
        <f t="shared" si="5"/>
        <v>400000</v>
      </c>
      <c r="G19" s="7"/>
    </row>
    <row r="20" spans="1:7" x14ac:dyDescent="0.25">
      <c r="A20" s="1" t="s">
        <v>32</v>
      </c>
      <c r="B20" s="1"/>
      <c r="C20" s="1"/>
      <c r="D20" s="11"/>
      <c r="E20" s="12">
        <f>E19+E7</f>
        <v>2000000</v>
      </c>
      <c r="F20" s="13"/>
      <c r="G20" s="6"/>
    </row>
    <row r="21" spans="1:7" x14ac:dyDescent="0.25">
      <c r="A21" s="1" t="s">
        <v>33</v>
      </c>
      <c r="B21" s="1"/>
      <c r="C21" s="1"/>
      <c r="D21" s="11"/>
      <c r="E21" s="11"/>
      <c r="F21" s="12">
        <f>F19+F7</f>
        <v>887116</v>
      </c>
      <c r="G21" s="6"/>
    </row>
    <row r="22" spans="1:7" x14ac:dyDescent="0.25">
      <c r="A22" s="1" t="s">
        <v>34</v>
      </c>
      <c r="B22" s="1"/>
      <c r="C22" s="1"/>
      <c r="D22" s="10">
        <f>E22+F22</f>
        <v>2887116</v>
      </c>
      <c r="E22" s="10">
        <f>E20</f>
        <v>2000000</v>
      </c>
      <c r="F22" s="12">
        <f>F21</f>
        <v>887116</v>
      </c>
      <c r="G22" s="7"/>
    </row>
  </sheetData>
  <mergeCells count="7">
    <mergeCell ref="A19:C19"/>
    <mergeCell ref="A20:C20"/>
    <mergeCell ref="A21:C21"/>
    <mergeCell ref="A22:C22"/>
    <mergeCell ref="A1:G1"/>
    <mergeCell ref="A7:C7"/>
    <mergeCell ref="A8:G8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案例1</vt:lpstr>
      <vt:lpstr>案例2</vt:lpstr>
      <vt:lpstr>案例3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Minrhome</dc:creator>
  <cp:lastModifiedBy>Minrhome</cp:lastModifiedBy>
  <dcterms:created xsi:type="dcterms:W3CDTF">2026-10-30T03:02:54Z</dcterms:created>
  <dcterms:modified xsi:type="dcterms:W3CDTF">2026-10-30T03:10:59Z</dcterms:modified>
</cp:coreProperties>
</file>